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65420218 - Třemošná u Plz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'65420218 - Třemošná u Plz...'!$C$112:$K$118</definedName>
    <definedName name="_xlnm.Print_Area" localSheetId="1">'65420218 - Třemošná u Plz...'!$C$4:$J$76,'65420218 - Třemošná u Plz...'!$C$82:$J$96,'65420218 - Třemošná u Plz...'!$C$102:$K$118</definedName>
    <definedName name="_xlnm.Print_Titles" localSheetId="1">'65420218 - Třemošná u Plz...'!$112:$112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F107"/>
  <c r="E105"/>
  <c r="F87"/>
  <c r="E85"/>
  <c r="J22"/>
  <c r="E22"/>
  <c r="J90"/>
  <c r="J21"/>
  <c r="J19"/>
  <c r="E19"/>
  <c r="J89"/>
  <c r="J18"/>
  <c r="J16"/>
  <c r="E16"/>
  <c r="F110"/>
  <c r="J15"/>
  <c r="J13"/>
  <c r="E13"/>
  <c r="F109"/>
  <c r="J12"/>
  <c r="J10"/>
  <c r="J107"/>
  <c i="1" r="L90"/>
  <c r="AM90"/>
  <c r="AM89"/>
  <c r="L89"/>
  <c r="AM87"/>
  <c r="L87"/>
  <c r="L85"/>
  <c r="L84"/>
  <c i="2" r="J118"/>
  <c r="BK116"/>
  <c r="J115"/>
  <c r="BK118"/>
  <c r="BK117"/>
  <c r="J116"/>
  <c r="J117"/>
  <c r="BK115"/>
  <c i="1" r="AS94"/>
  <c i="2" l="1" r="BK114"/>
  <c r="BK113"/>
  <c r="J113"/>
  <c r="J94"/>
  <c r="P114"/>
  <c r="P113"/>
  <c i="1" r="AU95"/>
  <c i="2" r="R114"/>
  <c r="R113"/>
  <c r="T114"/>
  <c r="T113"/>
  <c r="F89"/>
  <c r="F90"/>
  <c r="J109"/>
  <c r="J110"/>
  <c r="BE117"/>
  <c r="J87"/>
  <c r="BE116"/>
  <c r="BE118"/>
  <c r="BE115"/>
  <c r="F32"/>
  <c i="1" r="BA95"/>
  <c r="BA94"/>
  <c r="W30"/>
  <c i="2" r="F33"/>
  <c i="1" r="BB95"/>
  <c r="BB94"/>
  <c r="AX94"/>
  <c i="2" r="J32"/>
  <c i="1" r="AW95"/>
  <c i="2" r="F35"/>
  <c i="1" r="BD95"/>
  <c r="BD94"/>
  <c r="W33"/>
  <c i="2" r="F34"/>
  <c i="1" r="BC95"/>
  <c r="BC94"/>
  <c r="W32"/>
  <c r="AU94"/>
  <c i="2" l="1" r="J114"/>
  <c r="J95"/>
  <c i="1" r="W31"/>
  <c i="2" r="J28"/>
  <c i="1" r="AG95"/>
  <c r="AG94"/>
  <c r="AK26"/>
  <c r="AW94"/>
  <c r="AK30"/>
  <c i="2" r="F31"/>
  <c i="1" r="AZ95"/>
  <c r="AZ94"/>
  <c r="W29"/>
  <c r="AY94"/>
  <c i="2" r="J31"/>
  <c i="1" r="AV95"/>
  <c r="AT95"/>
  <c i="2" l="1" r="J37"/>
  <c i="1" r="AN95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<sst xmlns="http://schemas.openxmlformats.org/spreadsheetml/2006/main">
  <si>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</si>
  <si>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</si>
  <si>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</si>
  <si>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</si>
  <si>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</si>
  <si>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{96e17fd7-d93e-4a56-aa4f-d2386dc5052d}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</si>
  <si>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</si>
  <si>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</si>
  <si>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</si>
  <si>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</si>
  <si>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</si>
  <si>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</si>
  <si>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</si>
  <si>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</si>
  <si>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65420218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</si>
  <si>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</si>
  <si>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</si>
  <si>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Třemošná u Plzně ON - Oprava VB - projektová dokumentace</t>
  </si>
  <si>
    <t>KSO:</t>
  </si>
  <si>
    <t>CC-CZ:</t>
  </si>
  <si>
    <t>Místo:</t>
  </si>
  <si>
    <t xml:space="preserve"> </t>
  </si>
  <si>
    <t>Datum:</t>
  </si>
  <si>
    <t>12. 7. 2020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</si>
  <si>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</si>
  <si>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</si>
  <si>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</si>
  <si>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</si>
  <si>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</si>
  <si>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</si>
  <si>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</si>
  <si>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</si>
  <si>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</si>
  <si>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</si>
  <si>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</si>
  <si>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</si>
  <si>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</si>
  <si>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</si>
  <si>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</si>
  <si>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</si>
  <si>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</si>
  <si>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</si>
  <si>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</si>
  <si>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</si>
  <si>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</si>
  <si>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</si>
  <si>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</si>
  <si>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</si>
  <si>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</si>
  <si>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</si>
  <si>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</si>
  <si>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</si>
  <si>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</si>
  <si>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</si>
  <si>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</si>
  <si>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</si>
  <si>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</si>
  <si>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</si>
  <si>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</si>
  <si>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</si>
  <si>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</si>
  <si>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</si>
  <si>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</si>
  <si>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</si>
  <si>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</si>
  <si>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</si>
  <si>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</si>
  <si>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</si>
  <si>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</si>
  <si>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</si>
  <si>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</si>
  <si>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</si>
  <si>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</si>
  <si>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</si>
  <si>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</si>
  <si>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</si>
  <si>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</si>
  <si>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</si>
  <si>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</si>
  <si>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</si>
  <si>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</si>
  <si>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</si>
  <si>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</si>
  <si>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</si>
  <si>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</si>
  <si>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</si>
  <si>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</si>
  <si>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</si>
  <si>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</si>
  <si>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</si>
  <si>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</si>
  <si>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</si>
  <si>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</si>
  <si>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</si>
  <si>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</si>
  <si>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</si>
  <si>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</si>
  <si>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</si>
  <si>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</si>
  <si>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</si>
  <si>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</si>
  <si>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</si>
  <si>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</si>
  <si>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</si>
  <si>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</si>
  <si>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</si>
  <si>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010001001</t>
  </si>
  <si>
    <t>1. Etapa - Stavebně-technické průzkumy, situace širších vztahů</t>
  </si>
  <si>
    <t>kpl</t>
  </si>
  <si>
    <t>1024</t>
  </si>
  <si>
    <t>1613037637</t>
  </si>
  <si>
    <t>010001002</t>
  </si>
  <si>
    <t>2. Etapa - Jednostup. proj. dokument. pro stav. povolení (DSP) s podrobností vč. prvků pro prov.í stavby (DPS) v digit. verzi, vč. prezenčního projedí návrhu PD zástupci projektanta všech profesí PD se zástupci složek SŽ a ČD v budově OŘ Plzeň, Sušická 23</t>
  </si>
  <si>
    <t>1574708204</t>
  </si>
  <si>
    <t>3</t>
  </si>
  <si>
    <t>010001003</t>
  </si>
  <si>
    <t xml:space="preserve">3. Etapa - Odevzdání proj. dokumentace včetně  polož. rozpočtu a výkazu výměr v tištěné i digitální verzi, oboje se zaprac. případných připomínek z projednání odevzdané proj. dokumentace se složkami Správy železnic, státní organizace a ČD, a.s. </t>
  </si>
  <si>
    <t>-1698321416</t>
  </si>
  <si>
    <t>4</t>
  </si>
  <si>
    <t>010001004</t>
  </si>
  <si>
    <t>4. Etapa - Inženýr. činnost+odevz. kompl. projekt. dokument. ke stav. povol. včetně zaprac. případ. připom. k z inžen. činnosti a pod. žádosti o vyd. stav. povol. vč. všech potřeb. stanovisek, vyjádř. a podkladů v tištěné i digit. otevř. a uzavř. verzi</t>
  </si>
  <si>
    <t>-680754861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</si>
</sst>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29" fillId="0" borderId="0" applyNumberFormat="0" applyFill="0" applyBorder="0" applyAlignment="0" applyProtection="0"/>
  </cellStyleXfs>
  <cellXfs count="2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166" fontId="27" fillId="0" borderId="13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9" fillId="2" borderId="19" xfId="0" applyFont="1" applyFill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9" fillId="0" borderId="20" xfId="0" applyNumberFormat="1" applyFont="1" applyBorder="1" applyAlignment="1" applyProtection="1">
      <alignment vertical="center"/>
    </xf>
    <xf numFmtId="166" fontId="19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26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27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28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L14" s="18"/>
      <c r="AM14" s="18"/>
      <c r="AN14" s="30" t="s">
        <v>28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29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21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26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30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31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21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26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30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32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33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34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35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36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37</v>
      </c>
      <c r="E29" s="43"/>
      <c r="F29" s="28" t="s">
        <v>38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39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40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41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42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43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44</v>
      </c>
      <c r="U35" s="50"/>
      <c r="V35" s="50"/>
      <c r="W35" s="50"/>
      <c r="X35" s="52" t="s">
        <v>45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46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47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48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49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48</v>
      </c>
      <c r="AI60" s="38"/>
      <c r="AJ60" s="38"/>
      <c r="AK60" s="38"/>
      <c r="AL60" s="38"/>
      <c r="AM60" s="60" t="s">
        <v>49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50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51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48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49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48</v>
      </c>
      <c r="AI75" s="38"/>
      <c r="AJ75" s="38"/>
      <c r="AK75" s="38"/>
      <c r="AL75" s="38"/>
      <c r="AM75" s="60" t="s">
        <v>49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52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65420218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Třemošná u Plzně ON - Oprava VB - projektová dokumentace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 xml:space="preserve"> 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12. 7. 2020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 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29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53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27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31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54</v>
      </c>
      <c r="D92" s="90"/>
      <c r="E92" s="90"/>
      <c r="F92" s="90"/>
      <c r="G92" s="90"/>
      <c r="H92" s="91"/>
      <c r="I92" s="92" t="s">
        <v>55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56</v>
      </c>
      <c r="AH92" s="90"/>
      <c r="AI92" s="90"/>
      <c r="AJ92" s="90"/>
      <c r="AK92" s="90"/>
      <c r="AL92" s="90"/>
      <c r="AM92" s="90"/>
      <c r="AN92" s="92" t="s">
        <v>57</v>
      </c>
      <c r="AO92" s="90"/>
      <c r="AP92" s="94"/>
      <c r="AQ92" s="95" t="s">
        <v>58</v>
      </c>
      <c r="AR92" s="40"/>
      <c r="AS92" s="96" t="s">
        <v>59</v>
      </c>
      <c r="AT92" s="97" t="s">
        <v>60</v>
      </c>
      <c r="AU92" s="97" t="s">
        <v>61</v>
      </c>
      <c r="AV92" s="97" t="s">
        <v>62</v>
      </c>
      <c r="AW92" s="97" t="s">
        <v>63</v>
      </c>
      <c r="AX92" s="97" t="s">
        <v>64</v>
      </c>
      <c r="AY92" s="97" t="s">
        <v>65</v>
      </c>
      <c r="AZ92" s="97" t="s">
        <v>66</v>
      </c>
      <c r="BA92" s="97" t="s">
        <v>67</v>
      </c>
      <c r="BB92" s="97" t="s">
        <v>68</v>
      </c>
      <c r="BC92" s="97" t="s">
        <v>69</v>
      </c>
      <c r="BD92" s="98" t="s">
        <v>70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71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72</v>
      </c>
      <c r="BT94" s="113" t="s">
        <v>73</v>
      </c>
      <c r="BV94" s="113" t="s">
        <v>74</v>
      </c>
      <c r="BW94" s="113" t="s">
        <v>5</v>
      </c>
      <c r="BX94" s="113" t="s">
        <v>75</v>
      </c>
      <c r="CL94" s="113" t="s">
        <v>1</v>
      </c>
    </row>
    <row r="95" s="7" customFormat="1" ht="24.75" customHeight="1">
      <c r="A95" s="114" t="s">
        <v>76</v>
      </c>
      <c r="B95" s="115"/>
      <c r="C95" s="116"/>
      <c r="D95" s="117" t="s">
        <v>14</v>
      </c>
      <c r="E95" s="117"/>
      <c r="F95" s="117"/>
      <c r="G95" s="117"/>
      <c r="H95" s="117"/>
      <c r="I95" s="118"/>
      <c r="J95" s="117" t="s">
        <v>17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'65420218 - Třemošná u Plz...'!J28</f>
        <v>0</v>
      </c>
      <c r="AH95" s="118"/>
      <c r="AI95" s="118"/>
      <c r="AJ95" s="118"/>
      <c r="AK95" s="118"/>
      <c r="AL95" s="118"/>
      <c r="AM95" s="118"/>
      <c r="AN95" s="119">
        <f>SUM(AG95,AT95)</f>
        <v>0</v>
      </c>
      <c r="AO95" s="118"/>
      <c r="AP95" s="118"/>
      <c r="AQ95" s="120" t="s">
        <v>77</v>
      </c>
      <c r="AR95" s="121"/>
      <c r="AS95" s="122">
        <v>0</v>
      </c>
      <c r="AT95" s="123">
        <f>ROUND(SUM(AV95:AW95),2)</f>
        <v>0</v>
      </c>
      <c r="AU95" s="124">
        <f>'65420218 - Třemošná u Plz...'!P113</f>
        <v>0</v>
      </c>
      <c r="AV95" s="123">
        <f>'65420218 - Třemošná u Plz...'!J31</f>
        <v>0</v>
      </c>
      <c r="AW95" s="123">
        <f>'65420218 - Třemošná u Plz...'!J32</f>
        <v>0</v>
      </c>
      <c r="AX95" s="123">
        <f>'65420218 - Třemošná u Plz...'!J33</f>
        <v>0</v>
      </c>
      <c r="AY95" s="123">
        <f>'65420218 - Třemošná u Plz...'!J34</f>
        <v>0</v>
      </c>
      <c r="AZ95" s="123">
        <f>'65420218 - Třemošná u Plz...'!F31</f>
        <v>0</v>
      </c>
      <c r="BA95" s="123">
        <f>'65420218 - Třemošná u Plz...'!F32</f>
        <v>0</v>
      </c>
      <c r="BB95" s="123">
        <f>'65420218 - Třemošná u Plz...'!F33</f>
        <v>0</v>
      </c>
      <c r="BC95" s="123">
        <f>'65420218 - Třemošná u Plz...'!F34</f>
        <v>0</v>
      </c>
      <c r="BD95" s="125">
        <f>'65420218 - Třemošná u Plz...'!F35</f>
        <v>0</v>
      </c>
      <c r="BE95" s="7"/>
      <c r="BT95" s="126" t="s">
        <v>78</v>
      </c>
      <c r="BU95" s="126" t="s">
        <v>79</v>
      </c>
      <c r="BV95" s="126" t="s">
        <v>74</v>
      </c>
      <c r="BW95" s="126" t="s">
        <v>5</v>
      </c>
      <c r="BX95" s="126" t="s">
        <v>75</v>
      </c>
      <c r="CL95" s="126" t="s">
        <v>1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pFYae2MwsPQLaI4JdALOuaEuyna8qwjb+UR8UDYuPrRdmk/6E8tcnTJo2KiCTWtmU2ZLUJ1KtgbvNbV+344Nqw==" hashValue="65dKkmHhBCsoVsw8sSSTUHmIaecbdwRArHTaXNyspJtxdQIUOjex1I4URnaSXL2/dsU4haKkPQuvEfF4mdo7bQ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65420218 - Třemošná u Plz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5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6"/>
      <c r="AT3" s="13" t="s">
        <v>80</v>
      </c>
    </row>
    <row r="4" s="1" customFormat="1" ht="24.96" customHeight="1">
      <c r="B4" s="16"/>
      <c r="D4" s="129" t="s">
        <v>81</v>
      </c>
      <c r="L4" s="16"/>
      <c r="M4" s="130" t="s">
        <v>10</v>
      </c>
      <c r="AT4" s="13" t="s">
        <v>4</v>
      </c>
    </row>
    <row r="5" s="1" customFormat="1" ht="6.96" customHeight="1">
      <c r="B5" s="16"/>
      <c r="L5" s="16"/>
    </row>
    <row r="6" s="2" customFormat="1" ht="12" customHeight="1">
      <c r="A6" s="34"/>
      <c r="B6" s="40"/>
      <c r="C6" s="34"/>
      <c r="D6" s="131" t="s">
        <v>16</v>
      </c>
      <c r="E6" s="34"/>
      <c r="F6" s="34"/>
      <c r="G6" s="34"/>
      <c r="H6" s="34"/>
      <c r="I6" s="34"/>
      <c r="J6" s="34"/>
      <c r="K6" s="34"/>
      <c r="L6" s="59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s="2" customFormat="1" ht="16.5" customHeight="1">
      <c r="A7" s="34"/>
      <c r="B7" s="40"/>
      <c r="C7" s="34"/>
      <c r="D7" s="34"/>
      <c r="E7" s="132" t="s">
        <v>17</v>
      </c>
      <c r="F7" s="34"/>
      <c r="G7" s="34"/>
      <c r="H7" s="34"/>
      <c r="I7" s="34"/>
      <c r="J7" s="34"/>
      <c r="K7" s="34"/>
      <c r="L7" s="59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s="2" customFormat="1">
      <c r="A8" s="34"/>
      <c r="B8" s="40"/>
      <c r="C8" s="34"/>
      <c r="D8" s="34"/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2" customHeight="1">
      <c r="A9" s="34"/>
      <c r="B9" s="40"/>
      <c r="C9" s="34"/>
      <c r="D9" s="131" t="s">
        <v>18</v>
      </c>
      <c r="E9" s="34"/>
      <c r="F9" s="133" t="s">
        <v>1</v>
      </c>
      <c r="G9" s="34"/>
      <c r="H9" s="34"/>
      <c r="I9" s="131" t="s">
        <v>19</v>
      </c>
      <c r="J9" s="133" t="s">
        <v>1</v>
      </c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31" t="s">
        <v>20</v>
      </c>
      <c r="E10" s="34"/>
      <c r="F10" s="133" t="s">
        <v>21</v>
      </c>
      <c r="G10" s="34"/>
      <c r="H10" s="34"/>
      <c r="I10" s="131" t="s">
        <v>22</v>
      </c>
      <c r="J10" s="134" t="str">
        <f>'Rekapitulace stavby'!AN8</f>
        <v>12. 7. 2020</v>
      </c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0.8" customHeight="1">
      <c r="A11" s="34"/>
      <c r="B11" s="40"/>
      <c r="C11" s="34"/>
      <c r="D11" s="34"/>
      <c r="E11" s="34"/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40"/>
      <c r="C12" s="34"/>
      <c r="D12" s="131" t="s">
        <v>24</v>
      </c>
      <c r="E12" s="34"/>
      <c r="F12" s="34"/>
      <c r="G12" s="34"/>
      <c r="H12" s="34"/>
      <c r="I12" s="131" t="s">
        <v>25</v>
      </c>
      <c r="J12" s="133" t="str">
        <f>IF('Rekapitulace stavby'!AN10="","",'Rekapitulace stavby'!AN10)</f>
        <v/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8" customHeight="1">
      <c r="A13" s="34"/>
      <c r="B13" s="40"/>
      <c r="C13" s="34"/>
      <c r="D13" s="34"/>
      <c r="E13" s="133" t="str">
        <f>IF('Rekapitulace stavby'!E11="","",'Rekapitulace stavby'!E11)</f>
        <v xml:space="preserve"> </v>
      </c>
      <c r="F13" s="34"/>
      <c r="G13" s="34"/>
      <c r="H13" s="34"/>
      <c r="I13" s="131" t="s">
        <v>26</v>
      </c>
      <c r="J13" s="133" t="str">
        <f>IF('Rekapitulace stavby'!AN11="","",'Rekapitulace stavby'!AN11)</f>
        <v/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6.96" customHeight="1">
      <c r="A14" s="34"/>
      <c r="B14" s="40"/>
      <c r="C14" s="34"/>
      <c r="D14" s="34"/>
      <c r="E14" s="34"/>
      <c r="F14" s="34"/>
      <c r="G14" s="34"/>
      <c r="H14" s="34"/>
      <c r="I14" s="34"/>
      <c r="J14" s="34"/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2" customHeight="1">
      <c r="A15" s="34"/>
      <c r="B15" s="40"/>
      <c r="C15" s="34"/>
      <c r="D15" s="131" t="s">
        <v>27</v>
      </c>
      <c r="E15" s="34"/>
      <c r="F15" s="34"/>
      <c r="G15" s="34"/>
      <c r="H15" s="34"/>
      <c r="I15" s="131" t="s">
        <v>25</v>
      </c>
      <c r="J15" s="29" t="str">
        <f>'Rekapitulace stavby'!AN13</f>
        <v>Vyplň údaj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8" customHeight="1">
      <c r="A16" s="34"/>
      <c r="B16" s="40"/>
      <c r="C16" s="34"/>
      <c r="D16" s="34"/>
      <c r="E16" s="29" t="str">
        <f>'Rekapitulace stavby'!E14</f>
        <v>Vyplň údaj</v>
      </c>
      <c r="F16" s="133"/>
      <c r="G16" s="133"/>
      <c r="H16" s="133"/>
      <c r="I16" s="131" t="s">
        <v>26</v>
      </c>
      <c r="J16" s="29" t="str">
        <f>'Rekapitulace stavby'!AN14</f>
        <v>Vyplň údaj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6.96" customHeight="1">
      <c r="A17" s="34"/>
      <c r="B17" s="40"/>
      <c r="C17" s="34"/>
      <c r="D17" s="34"/>
      <c r="E17" s="34"/>
      <c r="F17" s="34"/>
      <c r="G17" s="34"/>
      <c r="H17" s="34"/>
      <c r="I17" s="34"/>
      <c r="J17" s="34"/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2" customHeight="1">
      <c r="A18" s="34"/>
      <c r="B18" s="40"/>
      <c r="C18" s="34"/>
      <c r="D18" s="131" t="s">
        <v>29</v>
      </c>
      <c r="E18" s="34"/>
      <c r="F18" s="34"/>
      <c r="G18" s="34"/>
      <c r="H18" s="34"/>
      <c r="I18" s="131" t="s">
        <v>25</v>
      </c>
      <c r="J18" s="133" t="str">
        <f>IF('Rekapitulace stavby'!AN16="","",'Rekapitulace stavby'!AN16)</f>
        <v/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8" customHeight="1">
      <c r="A19" s="34"/>
      <c r="B19" s="40"/>
      <c r="C19" s="34"/>
      <c r="D19" s="34"/>
      <c r="E19" s="133" t="str">
        <f>IF('Rekapitulace stavby'!E17="","",'Rekapitulace stavby'!E17)</f>
        <v xml:space="preserve"> </v>
      </c>
      <c r="F19" s="34"/>
      <c r="G19" s="34"/>
      <c r="H19" s="34"/>
      <c r="I19" s="131" t="s">
        <v>26</v>
      </c>
      <c r="J19" s="133" t="str">
        <f>IF('Rekapitulace stavby'!AN17="","",'Rekapitulace stavby'!AN17)</f>
        <v/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6.96" customHeight="1">
      <c r="A20" s="34"/>
      <c r="B20" s="40"/>
      <c r="C20" s="34"/>
      <c r="D20" s="34"/>
      <c r="E20" s="34"/>
      <c r="F20" s="34"/>
      <c r="G20" s="34"/>
      <c r="H20" s="34"/>
      <c r="I20" s="34"/>
      <c r="J20" s="34"/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2" customHeight="1">
      <c r="A21" s="34"/>
      <c r="B21" s="40"/>
      <c r="C21" s="34"/>
      <c r="D21" s="131" t="s">
        <v>31</v>
      </c>
      <c r="E21" s="34"/>
      <c r="F21" s="34"/>
      <c r="G21" s="34"/>
      <c r="H21" s="34"/>
      <c r="I21" s="131" t="s">
        <v>25</v>
      </c>
      <c r="J21" s="133" t="str">
        <f>IF('Rekapitulace stavby'!AN19="","",'Rekapitulace stavby'!AN19)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8" customHeight="1">
      <c r="A22" s="34"/>
      <c r="B22" s="40"/>
      <c r="C22" s="34"/>
      <c r="D22" s="34"/>
      <c r="E22" s="133" t="str">
        <f>IF('Rekapitulace stavby'!E20="","",'Rekapitulace stavby'!E20)</f>
        <v xml:space="preserve"> </v>
      </c>
      <c r="F22" s="34"/>
      <c r="G22" s="34"/>
      <c r="H22" s="34"/>
      <c r="I22" s="131" t="s">
        <v>26</v>
      </c>
      <c r="J22" s="133" t="str">
        <f>IF('Rekapitulace stavby'!AN20="","",'Rekapitulace stavby'!AN20)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6.96" customHeight="1">
      <c r="A23" s="34"/>
      <c r="B23" s="40"/>
      <c r="C23" s="34"/>
      <c r="D23" s="34"/>
      <c r="E23" s="34"/>
      <c r="F23" s="34"/>
      <c r="G23" s="34"/>
      <c r="H23" s="34"/>
      <c r="I23" s="34"/>
      <c r="J23" s="34"/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2" customHeight="1">
      <c r="A24" s="34"/>
      <c r="B24" s="40"/>
      <c r="C24" s="34"/>
      <c r="D24" s="131" t="s">
        <v>32</v>
      </c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8" customFormat="1" ht="16.5" customHeight="1">
      <c r="A25" s="135"/>
      <c r="B25" s="136"/>
      <c r="C25" s="135"/>
      <c r="D25" s="135"/>
      <c r="E25" s="137" t="s">
        <v>1</v>
      </c>
      <c r="F25" s="137"/>
      <c r="G25" s="137"/>
      <c r="H25" s="137"/>
      <c r="I25" s="135"/>
      <c r="J25" s="135"/>
      <c r="K25" s="135"/>
      <c r="L25" s="138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s="2" customFormat="1" ht="6.96" customHeight="1">
      <c r="A26" s="34"/>
      <c r="B26" s="40"/>
      <c r="C26" s="34"/>
      <c r="D26" s="34"/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139"/>
      <c r="E27" s="139"/>
      <c r="F27" s="139"/>
      <c r="G27" s="139"/>
      <c r="H27" s="139"/>
      <c r="I27" s="139"/>
      <c r="J27" s="139"/>
      <c r="K27" s="139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25.44" customHeight="1">
      <c r="A28" s="34"/>
      <c r="B28" s="40"/>
      <c r="C28" s="34"/>
      <c r="D28" s="140" t="s">
        <v>33</v>
      </c>
      <c r="E28" s="34"/>
      <c r="F28" s="34"/>
      <c r="G28" s="34"/>
      <c r="H28" s="34"/>
      <c r="I28" s="34"/>
      <c r="J28" s="141">
        <f>ROUND(J113, 2)</f>
        <v>0</v>
      </c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40"/>
      <c r="C29" s="34"/>
      <c r="D29" s="139"/>
      <c r="E29" s="139"/>
      <c r="F29" s="139"/>
      <c r="G29" s="139"/>
      <c r="H29" s="139"/>
      <c r="I29" s="139"/>
      <c r="J29" s="139"/>
      <c r="K29" s="139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4.4" customHeight="1">
      <c r="A30" s="34"/>
      <c r="B30" s="40"/>
      <c r="C30" s="34"/>
      <c r="D30" s="34"/>
      <c r="E30" s="34"/>
      <c r="F30" s="142" t="s">
        <v>35</v>
      </c>
      <c r="G30" s="34"/>
      <c r="H30" s="34"/>
      <c r="I30" s="142" t="s">
        <v>34</v>
      </c>
      <c r="J30" s="142" t="s">
        <v>36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14.4" customHeight="1">
      <c r="A31" s="34"/>
      <c r="B31" s="40"/>
      <c r="C31" s="34"/>
      <c r="D31" s="143" t="s">
        <v>37</v>
      </c>
      <c r="E31" s="131" t="s">
        <v>38</v>
      </c>
      <c r="F31" s="144">
        <f>ROUND((SUM(BE113:BE118)),  2)</f>
        <v>0</v>
      </c>
      <c r="G31" s="34"/>
      <c r="H31" s="34"/>
      <c r="I31" s="145">
        <v>0.20999999999999999</v>
      </c>
      <c r="J31" s="144">
        <f>ROUND(((SUM(BE113:BE118))*I31),  2)</f>
        <v>0</v>
      </c>
      <c r="K31" s="3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14.4" customHeight="1">
      <c r="A32" s="34"/>
      <c r="B32" s="40"/>
      <c r="C32" s="34"/>
      <c r="D32" s="34"/>
      <c r="E32" s="131" t="s">
        <v>39</v>
      </c>
      <c r="F32" s="144">
        <f>ROUND((SUM(BF113:BF118)),  2)</f>
        <v>0</v>
      </c>
      <c r="G32" s="34"/>
      <c r="H32" s="34"/>
      <c r="I32" s="145">
        <v>0.14999999999999999</v>
      </c>
      <c r="J32" s="144">
        <f>ROUND(((SUM(BF113:BF118))*I32), 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34"/>
      <c r="E33" s="131" t="s">
        <v>40</v>
      </c>
      <c r="F33" s="144">
        <f>ROUND((SUM(BG113:BG118)),  2)</f>
        <v>0</v>
      </c>
      <c r="G33" s="34"/>
      <c r="H33" s="34"/>
      <c r="I33" s="145">
        <v>0.20999999999999999</v>
      </c>
      <c r="J33" s="144">
        <f>0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1" t="s">
        <v>41</v>
      </c>
      <c r="F34" s="144">
        <f>ROUND((SUM(BH113:BH118)),  2)</f>
        <v>0</v>
      </c>
      <c r="G34" s="34"/>
      <c r="H34" s="34"/>
      <c r="I34" s="145">
        <v>0.14999999999999999</v>
      </c>
      <c r="J34" s="144">
        <f>0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1" t="s">
        <v>42</v>
      </c>
      <c r="F35" s="144">
        <f>ROUND((SUM(BI113:BI118)),  2)</f>
        <v>0</v>
      </c>
      <c r="G35" s="34"/>
      <c r="H35" s="34"/>
      <c r="I35" s="145">
        <v>0</v>
      </c>
      <c r="J35" s="144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6.96" customHeight="1">
      <c r="A36" s="34"/>
      <c r="B36" s="40"/>
      <c r="C36" s="34"/>
      <c r="D36" s="34"/>
      <c r="E36" s="34"/>
      <c r="F36" s="34"/>
      <c r="G36" s="34"/>
      <c r="H36" s="34"/>
      <c r="I36" s="34"/>
      <c r="J36" s="34"/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="2" customFormat="1" ht="25.44" customHeight="1">
      <c r="A37" s="34"/>
      <c r="B37" s="40"/>
      <c r="C37" s="146"/>
      <c r="D37" s="147" t="s">
        <v>43</v>
      </c>
      <c r="E37" s="148"/>
      <c r="F37" s="148"/>
      <c r="G37" s="149" t="s">
        <v>44</v>
      </c>
      <c r="H37" s="150" t="s">
        <v>45</v>
      </c>
      <c r="I37" s="148"/>
      <c r="J37" s="151">
        <f>SUM(J28:J35)</f>
        <v>0</v>
      </c>
      <c r="K37" s="152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="2" customFormat="1" ht="14.4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="1" customFormat="1" ht="14.4" customHeight="1">
      <c r="B39" s="16"/>
      <c r="L39" s="16"/>
    </row>
    <row r="40" s="1" customFormat="1" ht="14.4" customHeight="1">
      <c r="B40" s="16"/>
      <c r="L40" s="16"/>
    </row>
    <row r="41" s="1" customFormat="1" ht="14.4" customHeight="1">
      <c r="B41" s="16"/>
      <c r="L41" s="16"/>
    </row>
    <row r="42" s="1" customFormat="1" ht="14.4" customHeight="1">
      <c r="B42" s="16"/>
      <c r="L42" s="16"/>
    </row>
    <row r="43" s="1" customFormat="1" ht="14.4" customHeight="1">
      <c r="B43" s="16"/>
      <c r="L43" s="16"/>
    </row>
    <row r="44" s="1" customFormat="1" ht="14.4" customHeight="1">
      <c r="B44" s="16"/>
      <c r="L44" s="16"/>
    </row>
    <row r="45" s="1" customFormat="1" ht="14.4" customHeight="1">
      <c r="B45" s="16"/>
      <c r="L45" s="16"/>
    </row>
    <row r="46" s="1" customFormat="1" ht="14.4" customHeight="1">
      <c r="B46" s="16"/>
      <c r="L46" s="16"/>
    </row>
    <row r="47" s="1" customFormat="1" ht="14.4" customHeight="1">
      <c r="B47" s="16"/>
      <c r="L47" s="16"/>
    </row>
    <row r="48" s="1" customFormat="1" ht="14.4" customHeight="1">
      <c r="B48" s="16"/>
      <c r="L48" s="16"/>
    </row>
    <row r="49" s="1" customFormat="1" ht="14.4" customHeight="1">
      <c r="B49" s="16"/>
      <c r="L49" s="16"/>
    </row>
    <row r="50" s="2" customFormat="1" ht="14.4" customHeight="1">
      <c r="B50" s="59"/>
      <c r="D50" s="153" t="s">
        <v>46</v>
      </c>
      <c r="E50" s="154"/>
      <c r="F50" s="154"/>
      <c r="G50" s="153" t="s">
        <v>47</v>
      </c>
      <c r="H50" s="154"/>
      <c r="I50" s="154"/>
      <c r="J50" s="154"/>
      <c r="K50" s="154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55" t="s">
        <v>48</v>
      </c>
      <c r="E61" s="156"/>
      <c r="F61" s="157" t="s">
        <v>49</v>
      </c>
      <c r="G61" s="155" t="s">
        <v>48</v>
      </c>
      <c r="H61" s="156"/>
      <c r="I61" s="156"/>
      <c r="J61" s="158" t="s">
        <v>49</v>
      </c>
      <c r="K61" s="156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53" t="s">
        <v>50</v>
      </c>
      <c r="E65" s="159"/>
      <c r="F65" s="159"/>
      <c r="G65" s="153" t="s">
        <v>51</v>
      </c>
      <c r="H65" s="159"/>
      <c r="I65" s="159"/>
      <c r="J65" s="159"/>
      <c r="K65" s="159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55" t="s">
        <v>48</v>
      </c>
      <c r="E76" s="156"/>
      <c r="F76" s="157" t="s">
        <v>49</v>
      </c>
      <c r="G76" s="155" t="s">
        <v>48</v>
      </c>
      <c r="H76" s="156"/>
      <c r="I76" s="156"/>
      <c r="J76" s="158" t="s">
        <v>49</v>
      </c>
      <c r="K76" s="156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82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72" t="str">
        <f>E7</f>
        <v>Třemošná u Plzně ON - Oprava VB - projektová dokumentace</v>
      </c>
      <c r="F85" s="36"/>
      <c r="G85" s="36"/>
      <c r="H85" s="36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2" customHeight="1">
      <c r="A87" s="34"/>
      <c r="B87" s="35"/>
      <c r="C87" s="28" t="s">
        <v>20</v>
      </c>
      <c r="D87" s="36"/>
      <c r="E87" s="36"/>
      <c r="F87" s="23" t="str">
        <f>F10</f>
        <v xml:space="preserve"> </v>
      </c>
      <c r="G87" s="36"/>
      <c r="H87" s="36"/>
      <c r="I87" s="28" t="s">
        <v>22</v>
      </c>
      <c r="J87" s="75" t="str">
        <f>IF(J10="","",J10)</f>
        <v>12. 7. 2020</v>
      </c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5.15" customHeight="1">
      <c r="A89" s="34"/>
      <c r="B89" s="35"/>
      <c r="C89" s="28" t="s">
        <v>24</v>
      </c>
      <c r="D89" s="36"/>
      <c r="E89" s="36"/>
      <c r="F89" s="23" t="str">
        <f>E13</f>
        <v xml:space="preserve"> </v>
      </c>
      <c r="G89" s="36"/>
      <c r="H89" s="36"/>
      <c r="I89" s="28" t="s">
        <v>29</v>
      </c>
      <c r="J89" s="32" t="str">
        <f>E19</f>
        <v xml:space="preserve"> 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15.15" customHeight="1">
      <c r="A90" s="34"/>
      <c r="B90" s="35"/>
      <c r="C90" s="28" t="s">
        <v>27</v>
      </c>
      <c r="D90" s="36"/>
      <c r="E90" s="36"/>
      <c r="F90" s="23" t="str">
        <f>IF(E16="","",E16)</f>
        <v>Vyplň údaj</v>
      </c>
      <c r="G90" s="36"/>
      <c r="H90" s="36"/>
      <c r="I90" s="28" t="s">
        <v>31</v>
      </c>
      <c r="J90" s="32" t="str">
        <f>E22</f>
        <v xml:space="preserve"> </v>
      </c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0.32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29.28" customHeight="1">
      <c r="A92" s="34"/>
      <c r="B92" s="35"/>
      <c r="C92" s="164" t="s">
        <v>83</v>
      </c>
      <c r="D92" s="165"/>
      <c r="E92" s="165"/>
      <c r="F92" s="165"/>
      <c r="G92" s="165"/>
      <c r="H92" s="165"/>
      <c r="I92" s="165"/>
      <c r="J92" s="166" t="s">
        <v>84</v>
      </c>
      <c r="K92" s="165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2.8" customHeight="1">
      <c r="A94" s="34"/>
      <c r="B94" s="35"/>
      <c r="C94" s="167" t="s">
        <v>85</v>
      </c>
      <c r="D94" s="36"/>
      <c r="E94" s="36"/>
      <c r="F94" s="36"/>
      <c r="G94" s="36"/>
      <c r="H94" s="36"/>
      <c r="I94" s="36"/>
      <c r="J94" s="106">
        <f>J113</f>
        <v>0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3" t="s">
        <v>86</v>
      </c>
    </row>
    <row r="95" s="9" customFormat="1" ht="24.96" customHeight="1">
      <c r="A95" s="9"/>
      <c r="B95" s="168"/>
      <c r="C95" s="169"/>
      <c r="D95" s="170" t="s">
        <v>87</v>
      </c>
      <c r="E95" s="171"/>
      <c r="F95" s="171"/>
      <c r="G95" s="171"/>
      <c r="H95" s="171"/>
      <c r="I95" s="171"/>
      <c r="J95" s="172">
        <f>J114</f>
        <v>0</v>
      </c>
      <c r="K95" s="169"/>
      <c r="L95" s="173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2" customFormat="1" ht="21.84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101" s="2" customFormat="1" ht="6.96" customHeight="1">
      <c r="A101" s="34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24.96" customHeight="1">
      <c r="A102" s="34"/>
      <c r="B102" s="35"/>
      <c r="C102" s="19" t="s">
        <v>88</v>
      </c>
      <c r="D102" s="36"/>
      <c r="E102" s="36"/>
      <c r="F102" s="36"/>
      <c r="G102" s="36"/>
      <c r="H102" s="36"/>
      <c r="I102" s="36"/>
      <c r="J102" s="36"/>
      <c r="K102" s="36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12" customHeight="1">
      <c r="A104" s="34"/>
      <c r="B104" s="35"/>
      <c r="C104" s="28" t="s">
        <v>16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16.5" customHeight="1">
      <c r="A105" s="34"/>
      <c r="B105" s="35"/>
      <c r="C105" s="36"/>
      <c r="D105" s="36"/>
      <c r="E105" s="72" t="str">
        <f>E7</f>
        <v>Třemošná u Plzně ON - Oprava VB - projektová dokumentace</v>
      </c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20</v>
      </c>
      <c r="D107" s="36"/>
      <c r="E107" s="36"/>
      <c r="F107" s="23" t="str">
        <f>F10</f>
        <v xml:space="preserve"> </v>
      </c>
      <c r="G107" s="36"/>
      <c r="H107" s="36"/>
      <c r="I107" s="28" t="s">
        <v>22</v>
      </c>
      <c r="J107" s="75" t="str">
        <f>IF(J10="","",J10)</f>
        <v>12. 7. 2020</v>
      </c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5.15" customHeight="1">
      <c r="A109" s="34"/>
      <c r="B109" s="35"/>
      <c r="C109" s="28" t="s">
        <v>24</v>
      </c>
      <c r="D109" s="36"/>
      <c r="E109" s="36"/>
      <c r="F109" s="23" t="str">
        <f>E13</f>
        <v xml:space="preserve"> </v>
      </c>
      <c r="G109" s="36"/>
      <c r="H109" s="36"/>
      <c r="I109" s="28" t="s">
        <v>29</v>
      </c>
      <c r="J109" s="32" t="str">
        <f>E19</f>
        <v xml:space="preserve"> </v>
      </c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5.15" customHeight="1">
      <c r="A110" s="34"/>
      <c r="B110" s="35"/>
      <c r="C110" s="28" t="s">
        <v>27</v>
      </c>
      <c r="D110" s="36"/>
      <c r="E110" s="36"/>
      <c r="F110" s="23" t="str">
        <f>IF(E16="","",E16)</f>
        <v>Vyplň údaj</v>
      </c>
      <c r="G110" s="36"/>
      <c r="H110" s="36"/>
      <c r="I110" s="28" t="s">
        <v>31</v>
      </c>
      <c r="J110" s="32" t="str">
        <f>E22</f>
        <v xml:space="preserve"> </v>
      </c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0.32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10" customFormat="1" ht="29.28" customHeight="1">
      <c r="A112" s="174"/>
      <c r="B112" s="175"/>
      <c r="C112" s="176" t="s">
        <v>89</v>
      </c>
      <c r="D112" s="177" t="s">
        <v>58</v>
      </c>
      <c r="E112" s="177" t="s">
        <v>54</v>
      </c>
      <c r="F112" s="177" t="s">
        <v>55</v>
      </c>
      <c r="G112" s="177" t="s">
        <v>90</v>
      </c>
      <c r="H112" s="177" t="s">
        <v>91</v>
      </c>
      <c r="I112" s="177" t="s">
        <v>92</v>
      </c>
      <c r="J112" s="177" t="s">
        <v>84</v>
      </c>
      <c r="K112" s="178" t="s">
        <v>93</v>
      </c>
      <c r="L112" s="179"/>
      <c r="M112" s="96" t="s">
        <v>1</v>
      </c>
      <c r="N112" s="97" t="s">
        <v>37</v>
      </c>
      <c r="O112" s="97" t="s">
        <v>94</v>
      </c>
      <c r="P112" s="97" t="s">
        <v>95</v>
      </c>
      <c r="Q112" s="97" t="s">
        <v>96</v>
      </c>
      <c r="R112" s="97" t="s">
        <v>97</v>
      </c>
      <c r="S112" s="97" t="s">
        <v>98</v>
      </c>
      <c r="T112" s="98" t="s">
        <v>99</v>
      </c>
      <c r="U112" s="174"/>
      <c r="V112" s="174"/>
      <c r="W112" s="174"/>
      <c r="X112" s="174"/>
      <c r="Y112" s="174"/>
      <c r="Z112" s="174"/>
      <c r="AA112" s="174"/>
      <c r="AB112" s="174"/>
      <c r="AC112" s="174"/>
      <c r="AD112" s="174"/>
      <c r="AE112" s="174"/>
    </row>
    <row r="113" s="2" customFormat="1" ht="22.8" customHeight="1">
      <c r="A113" s="34"/>
      <c r="B113" s="35"/>
      <c r="C113" s="103" t="s">
        <v>100</v>
      </c>
      <c r="D113" s="36"/>
      <c r="E113" s="36"/>
      <c r="F113" s="36"/>
      <c r="G113" s="36"/>
      <c r="H113" s="36"/>
      <c r="I113" s="36"/>
      <c r="J113" s="180">
        <f>BK113</f>
        <v>0</v>
      </c>
      <c r="K113" s="36"/>
      <c r="L113" s="40"/>
      <c r="M113" s="99"/>
      <c r="N113" s="181"/>
      <c r="O113" s="100"/>
      <c r="P113" s="182">
        <f>P114</f>
        <v>0</v>
      </c>
      <c r="Q113" s="100"/>
      <c r="R113" s="182">
        <f>R114</f>
        <v>0</v>
      </c>
      <c r="S113" s="100"/>
      <c r="T113" s="183">
        <f>T114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3" t="s">
        <v>72</v>
      </c>
      <c r="AU113" s="13" t="s">
        <v>86</v>
      </c>
      <c r="BK113" s="184">
        <f>BK114</f>
        <v>0</v>
      </c>
    </row>
    <row r="114" s="11" customFormat="1" ht="25.92" customHeight="1">
      <c r="A114" s="11"/>
      <c r="B114" s="185"/>
      <c r="C114" s="186"/>
      <c r="D114" s="187" t="s">
        <v>72</v>
      </c>
      <c r="E114" s="188" t="s">
        <v>101</v>
      </c>
      <c r="F114" s="188" t="s">
        <v>102</v>
      </c>
      <c r="G114" s="186"/>
      <c r="H114" s="186"/>
      <c r="I114" s="189"/>
      <c r="J114" s="190">
        <f>BK114</f>
        <v>0</v>
      </c>
      <c r="K114" s="186"/>
      <c r="L114" s="191"/>
      <c r="M114" s="192"/>
      <c r="N114" s="193"/>
      <c r="O114" s="193"/>
      <c r="P114" s="194">
        <f>SUM(P115:P118)</f>
        <v>0</v>
      </c>
      <c r="Q114" s="193"/>
      <c r="R114" s="194">
        <f>SUM(R115:R118)</f>
        <v>0</v>
      </c>
      <c r="S114" s="193"/>
      <c r="T114" s="195">
        <f>SUM(T115:T118)</f>
        <v>0</v>
      </c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R114" s="196" t="s">
        <v>103</v>
      </c>
      <c r="AT114" s="197" t="s">
        <v>72</v>
      </c>
      <c r="AU114" s="197" t="s">
        <v>73</v>
      </c>
      <c r="AY114" s="196" t="s">
        <v>104</v>
      </c>
      <c r="BK114" s="198">
        <f>SUM(BK115:BK118)</f>
        <v>0</v>
      </c>
    </row>
    <row r="115" s="2" customFormat="1" ht="24.15" customHeight="1">
      <c r="A115" s="34"/>
      <c r="B115" s="35"/>
      <c r="C115" s="199" t="s">
        <v>78</v>
      </c>
      <c r="D115" s="199" t="s">
        <v>105</v>
      </c>
      <c r="E115" s="200" t="s">
        <v>106</v>
      </c>
      <c r="F115" s="201" t="s">
        <v>107</v>
      </c>
      <c r="G115" s="202" t="s">
        <v>108</v>
      </c>
      <c r="H115" s="203">
        <v>1</v>
      </c>
      <c r="I115" s="204"/>
      <c r="J115" s="205">
        <f>ROUND(I115*H115,2)</f>
        <v>0</v>
      </c>
      <c r="K115" s="201" t="s">
        <v>1</v>
      </c>
      <c r="L115" s="40"/>
      <c r="M115" s="206" t="s">
        <v>1</v>
      </c>
      <c r="N115" s="207" t="s">
        <v>38</v>
      </c>
      <c r="O115" s="87"/>
      <c r="P115" s="208">
        <f>O115*H115</f>
        <v>0</v>
      </c>
      <c r="Q115" s="208">
        <v>0</v>
      </c>
      <c r="R115" s="208">
        <f>Q115*H115</f>
        <v>0</v>
      </c>
      <c r="S115" s="208">
        <v>0</v>
      </c>
      <c r="T115" s="209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10" t="s">
        <v>109</v>
      </c>
      <c r="AT115" s="210" t="s">
        <v>105</v>
      </c>
      <c r="AU115" s="210" t="s">
        <v>78</v>
      </c>
      <c r="AY115" s="13" t="s">
        <v>104</v>
      </c>
      <c r="BE115" s="211">
        <f>IF(N115="základní",J115,0)</f>
        <v>0</v>
      </c>
      <c r="BF115" s="211">
        <f>IF(N115="snížená",J115,0)</f>
        <v>0</v>
      </c>
      <c r="BG115" s="211">
        <f>IF(N115="zákl. přenesená",J115,0)</f>
        <v>0</v>
      </c>
      <c r="BH115" s="211">
        <f>IF(N115="sníž. přenesená",J115,0)</f>
        <v>0</v>
      </c>
      <c r="BI115" s="211">
        <f>IF(N115="nulová",J115,0)</f>
        <v>0</v>
      </c>
      <c r="BJ115" s="13" t="s">
        <v>78</v>
      </c>
      <c r="BK115" s="211">
        <f>ROUND(I115*H115,2)</f>
        <v>0</v>
      </c>
      <c r="BL115" s="13" t="s">
        <v>109</v>
      </c>
      <c r="BM115" s="210" t="s">
        <v>110</v>
      </c>
    </row>
    <row r="116" s="2" customFormat="1" ht="62.7" customHeight="1">
      <c r="A116" s="34"/>
      <c r="B116" s="35"/>
      <c r="C116" s="199" t="s">
        <v>80</v>
      </c>
      <c r="D116" s="199" t="s">
        <v>105</v>
      </c>
      <c r="E116" s="200" t="s">
        <v>111</v>
      </c>
      <c r="F116" s="201" t="s">
        <v>112</v>
      </c>
      <c r="G116" s="202" t="s">
        <v>108</v>
      </c>
      <c r="H116" s="203">
        <v>1</v>
      </c>
      <c r="I116" s="204"/>
      <c r="J116" s="205">
        <f>ROUND(I116*H116,2)</f>
        <v>0</v>
      </c>
      <c r="K116" s="201" t="s">
        <v>1</v>
      </c>
      <c r="L116" s="40"/>
      <c r="M116" s="206" t="s">
        <v>1</v>
      </c>
      <c r="N116" s="207" t="s">
        <v>38</v>
      </c>
      <c r="O116" s="87"/>
      <c r="P116" s="208">
        <f>O116*H116</f>
        <v>0</v>
      </c>
      <c r="Q116" s="208">
        <v>0</v>
      </c>
      <c r="R116" s="208">
        <f>Q116*H116</f>
        <v>0</v>
      </c>
      <c r="S116" s="208">
        <v>0</v>
      </c>
      <c r="T116" s="209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210" t="s">
        <v>109</v>
      </c>
      <c r="AT116" s="210" t="s">
        <v>105</v>
      </c>
      <c r="AU116" s="210" t="s">
        <v>78</v>
      </c>
      <c r="AY116" s="13" t="s">
        <v>104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3" t="s">
        <v>78</v>
      </c>
      <c r="BK116" s="211">
        <f>ROUND(I116*H116,2)</f>
        <v>0</v>
      </c>
      <c r="BL116" s="13" t="s">
        <v>109</v>
      </c>
      <c r="BM116" s="210" t="s">
        <v>113</v>
      </c>
    </row>
    <row r="117" s="2" customFormat="1" ht="62.7" customHeight="1">
      <c r="A117" s="34"/>
      <c r="B117" s="35"/>
      <c r="C117" s="199" t="s">
        <v>114</v>
      </c>
      <c r="D117" s="199" t="s">
        <v>105</v>
      </c>
      <c r="E117" s="200" t="s">
        <v>115</v>
      </c>
      <c r="F117" s="201" t="s">
        <v>116</v>
      </c>
      <c r="G117" s="202" t="s">
        <v>108</v>
      </c>
      <c r="H117" s="203">
        <v>1</v>
      </c>
      <c r="I117" s="204"/>
      <c r="J117" s="205">
        <f>ROUND(I117*H117,2)</f>
        <v>0</v>
      </c>
      <c r="K117" s="201" t="s">
        <v>1</v>
      </c>
      <c r="L117" s="40"/>
      <c r="M117" s="206" t="s">
        <v>1</v>
      </c>
      <c r="N117" s="207" t="s">
        <v>38</v>
      </c>
      <c r="O117" s="87"/>
      <c r="P117" s="208">
        <f>O117*H117</f>
        <v>0</v>
      </c>
      <c r="Q117" s="208">
        <v>0</v>
      </c>
      <c r="R117" s="208">
        <f>Q117*H117</f>
        <v>0</v>
      </c>
      <c r="S117" s="208">
        <v>0</v>
      </c>
      <c r="T117" s="209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10" t="s">
        <v>109</v>
      </c>
      <c r="AT117" s="210" t="s">
        <v>105</v>
      </c>
      <c r="AU117" s="210" t="s">
        <v>78</v>
      </c>
      <c r="AY117" s="13" t="s">
        <v>104</v>
      </c>
      <c r="BE117" s="211">
        <f>IF(N117="základní",J117,0)</f>
        <v>0</v>
      </c>
      <c r="BF117" s="211">
        <f>IF(N117="snížená",J117,0)</f>
        <v>0</v>
      </c>
      <c r="BG117" s="211">
        <f>IF(N117="zákl. přenesená",J117,0)</f>
        <v>0</v>
      </c>
      <c r="BH117" s="211">
        <f>IF(N117="sníž. přenesená",J117,0)</f>
        <v>0</v>
      </c>
      <c r="BI117" s="211">
        <f>IF(N117="nulová",J117,0)</f>
        <v>0</v>
      </c>
      <c r="BJ117" s="13" t="s">
        <v>78</v>
      </c>
      <c r="BK117" s="211">
        <f>ROUND(I117*H117,2)</f>
        <v>0</v>
      </c>
      <c r="BL117" s="13" t="s">
        <v>109</v>
      </c>
      <c r="BM117" s="210" t="s">
        <v>117</v>
      </c>
    </row>
    <row r="118" s="2" customFormat="1" ht="62.7" customHeight="1">
      <c r="A118" s="34"/>
      <c r="B118" s="35"/>
      <c r="C118" s="199" t="s">
        <v>118</v>
      </c>
      <c r="D118" s="199" t="s">
        <v>105</v>
      </c>
      <c r="E118" s="200" t="s">
        <v>119</v>
      </c>
      <c r="F118" s="201" t="s">
        <v>120</v>
      </c>
      <c r="G118" s="202" t="s">
        <v>108</v>
      </c>
      <c r="H118" s="203">
        <v>1</v>
      </c>
      <c r="I118" s="204"/>
      <c r="J118" s="205">
        <f>ROUND(I118*H118,2)</f>
        <v>0</v>
      </c>
      <c r="K118" s="201" t="s">
        <v>1</v>
      </c>
      <c r="L118" s="40"/>
      <c r="M118" s="212" t="s">
        <v>1</v>
      </c>
      <c r="N118" s="213" t="s">
        <v>38</v>
      </c>
      <c r="O118" s="214"/>
      <c r="P118" s="215">
        <f>O118*H118</f>
        <v>0</v>
      </c>
      <c r="Q118" s="215">
        <v>0</v>
      </c>
      <c r="R118" s="215">
        <f>Q118*H118</f>
        <v>0</v>
      </c>
      <c r="S118" s="215">
        <v>0</v>
      </c>
      <c r="T118" s="216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210" t="s">
        <v>109</v>
      </c>
      <c r="AT118" s="210" t="s">
        <v>105</v>
      </c>
      <c r="AU118" s="210" t="s">
        <v>78</v>
      </c>
      <c r="AY118" s="13" t="s">
        <v>104</v>
      </c>
      <c r="BE118" s="211">
        <f>IF(N118="základní",J118,0)</f>
        <v>0</v>
      </c>
      <c r="BF118" s="211">
        <f>IF(N118="snížená",J118,0)</f>
        <v>0</v>
      </c>
      <c r="BG118" s="211">
        <f>IF(N118="zákl. přenesená",J118,0)</f>
        <v>0</v>
      </c>
      <c r="BH118" s="211">
        <f>IF(N118="sníž. přenesená",J118,0)</f>
        <v>0</v>
      </c>
      <c r="BI118" s="211">
        <f>IF(N118="nulová",J118,0)</f>
        <v>0</v>
      </c>
      <c r="BJ118" s="13" t="s">
        <v>78</v>
      </c>
      <c r="BK118" s="211">
        <f>ROUND(I118*H118,2)</f>
        <v>0</v>
      </c>
      <c r="BL118" s="13" t="s">
        <v>109</v>
      </c>
      <c r="BM118" s="210" t="s">
        <v>121</v>
      </c>
    </row>
    <row r="119" s="2" customFormat="1" ht="6.96" customHeight="1">
      <c r="A119" s="34"/>
      <c r="B119" s="62"/>
      <c r="C119" s="63"/>
      <c r="D119" s="63"/>
      <c r="E119" s="63"/>
      <c r="F119" s="63"/>
      <c r="G119" s="63"/>
      <c r="H119" s="63"/>
      <c r="I119" s="63"/>
      <c r="J119" s="63"/>
      <c r="K119" s="63"/>
      <c r="L119" s="40"/>
      <c r="M119" s="34"/>
      <c r="O119" s="34"/>
      <c r="P119" s="34"/>
      <c r="Q119" s="34"/>
      <c r="R119" s="34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</sheetData>
  <sheetProtection sheet="1" autoFilter="0" formatColumns="0" formatRows="0" objects="1" scenarios="1" spinCount="100000" saltValue="izUr08+1S+6+u+NqpDDf9SU8hodhI8tUIdokpxCQM4C7W64gVxaujdNSLYgZp5lE+QNHdnBskDWmuvVkHLh70w==" hashValue="kaUwgcRYp1A7J9RKnUPpd/dlumrPMWFulAv23WvCbqPT31vzu9s7umZwAzvbxYkpQpa1h1UJFCHi4rkB0HYbPQ==" algorithmName="SHA-512" password="CC35"/>
  <autoFilter ref="C112:K118"/>
  <mergeCells count="6">
    <mergeCell ref="E7:H7"/>
    <mergeCell ref="E16:H16"/>
    <mergeCell ref="E25:H25"/>
    <mergeCell ref="E85:H85"/>
    <mergeCell ref="E105:H10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Bouček Václav, Ing.</dc:creator>
  <cp:lastModifiedBy>Bouček Václav, Ing.</cp:lastModifiedBy>
  <dcterms:created xsi:type="dcterms:W3CDTF">2020-11-16T16:32:48Z</dcterms:created>
  <dcterms:modified xsi:type="dcterms:W3CDTF">2020-11-16T16:32:50Z</dcterms:modified>
</cp:coreProperties>
</file>